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57" i="1" l="1"/>
  <c r="G54" i="1" l="1"/>
  <c r="G53" i="1"/>
  <c r="G52" i="1"/>
  <c r="G51" i="1"/>
  <c r="G47" i="1"/>
  <c r="G44" i="1"/>
  <c r="G56" i="1"/>
  <c r="G55" i="1"/>
  <c r="G32" i="1"/>
  <c r="G31" i="1"/>
  <c r="G43" i="1"/>
  <c r="G34" i="1"/>
  <c r="G33" i="1"/>
  <c r="H21" i="1" l="1"/>
  <c r="H22" i="1" l="1"/>
  <c r="H23" i="1" l="1"/>
  <c r="H25" i="1" s="1"/>
</calcChain>
</file>

<file path=xl/sharedStrings.xml><?xml version="1.0" encoding="utf-8"?>
<sst xmlns="http://schemas.openxmlformats.org/spreadsheetml/2006/main" count="66" uniqueCount="58">
  <si>
    <t>ОТЧЁТ</t>
  </si>
  <si>
    <t>1. Оновная информация</t>
  </si>
  <si>
    <r>
      <t xml:space="preserve">1.2. Управляющая организация: </t>
    </r>
    <r>
      <rPr>
        <b/>
        <sz val="11"/>
        <color theme="1"/>
        <rFont val="Calibri"/>
        <family val="2"/>
        <charset val="204"/>
        <scheme val="minor"/>
      </rPr>
      <t xml:space="preserve">МУП "ЖКХ Ирбитского района" </t>
    </r>
  </si>
  <si>
    <r>
      <t xml:space="preserve">1.3. Лицензия на управление МКД </t>
    </r>
    <r>
      <rPr>
        <b/>
        <sz val="11"/>
        <color theme="1"/>
        <rFont val="Calibri"/>
        <family val="2"/>
        <charset val="204"/>
        <scheme val="minor"/>
      </rPr>
      <t>№ 183 от 27.04.2015г</t>
    </r>
    <r>
      <rPr>
        <sz val="11"/>
        <color theme="1"/>
        <rFont val="Calibri"/>
        <family val="2"/>
        <charset val="204"/>
        <scheme val="minor"/>
      </rPr>
      <t>.</t>
    </r>
  </si>
  <si>
    <t>2. Поступившие средства за отчетный период</t>
  </si>
  <si>
    <t>Начислено собственникам и пользователям помещений в МКД (руб.)</t>
  </si>
  <si>
    <t>Оплачено собственниками и пользователями помещений в МКД (руб.)</t>
  </si>
  <si>
    <t>Процент оплаты от начисленной суммы %</t>
  </si>
  <si>
    <t xml:space="preserve">2.1. За отчетный период по статье «Содержание и  текущий ремонт Общего имущества МКД: </t>
  </si>
  <si>
    <t xml:space="preserve">3. Сведения о выполненных работах  по содержанию и текущему ремонту общего имущества в </t>
  </si>
  <si>
    <t>многоквартирном доме за отчетный период</t>
  </si>
  <si>
    <t>Дата исполнения</t>
  </si>
  <si>
    <t>Наименование работ</t>
  </si>
  <si>
    <t>Сумма, руб.</t>
  </si>
  <si>
    <t>Цена, руб.</t>
  </si>
  <si>
    <t>Кол-во</t>
  </si>
  <si>
    <t>Итого</t>
  </si>
  <si>
    <r>
      <t>1.7. Степень износа: 43</t>
    </r>
    <r>
      <rPr>
        <b/>
        <sz val="11"/>
        <color theme="1"/>
        <rFont val="Calibri"/>
        <family val="2"/>
        <charset val="204"/>
        <scheme val="minor"/>
      </rPr>
      <t>%</t>
    </r>
  </si>
  <si>
    <r>
      <t xml:space="preserve">1.4. Площадь жилых помещений- 1180,3 </t>
    </r>
    <r>
      <rPr>
        <b/>
        <sz val="11"/>
        <color theme="1"/>
        <rFont val="Calibri"/>
        <family val="2"/>
        <charset val="204"/>
        <scheme val="minor"/>
      </rPr>
      <t>кв.м.</t>
    </r>
  </si>
  <si>
    <r>
      <t>1.5.МКД</t>
    </r>
    <r>
      <rPr>
        <b/>
        <sz val="11"/>
        <color theme="1"/>
        <rFont val="Calibri"/>
        <family val="2"/>
        <charset val="204"/>
        <scheme val="minor"/>
      </rPr>
      <t>- 3 этажа, 2 подъезда</t>
    </r>
  </si>
  <si>
    <t>1.6. Количество квартир: 24</t>
  </si>
  <si>
    <t>Разница оплачено-начислено(руб.)</t>
  </si>
  <si>
    <t>Отчёт составил:</t>
  </si>
  <si>
    <t>О.Ф. Милькова</t>
  </si>
  <si>
    <t>Отчёт получил:</t>
  </si>
  <si>
    <t>_______________</t>
  </si>
  <si>
    <t>_____________</t>
  </si>
  <si>
    <t>Управление МКД 1 полугодие</t>
  </si>
  <si>
    <t>тариф</t>
  </si>
  <si>
    <t>Управление МКД 2 полугодие</t>
  </si>
  <si>
    <t>Специалист по МКД:</t>
  </si>
  <si>
    <t>1.8. Кадастровый номер 66:11:4301001:832</t>
  </si>
  <si>
    <t>1.9. Год постройки: 1984</t>
  </si>
  <si>
    <t>Обслуживание прибора учета отопления</t>
  </si>
  <si>
    <r>
      <t>управляющей организации МУП "ЖКХ Ирбитского района" о выполненных за отчётный период работах (услугах) по договору управления многоквартирным домом, расположенного по адресу: п</t>
    </r>
    <r>
      <rPr>
        <b/>
        <sz val="11"/>
        <color theme="1"/>
        <rFont val="Calibri"/>
        <family val="2"/>
        <charset val="204"/>
        <scheme val="minor"/>
      </rPr>
      <t>. Зайково, ул. Ленина, 56</t>
    </r>
  </si>
  <si>
    <r>
      <t xml:space="preserve">1.1. Отчётный период : </t>
    </r>
    <r>
      <rPr>
        <b/>
        <sz val="11"/>
        <color theme="1"/>
        <rFont val="Calibri"/>
        <family val="2"/>
        <charset val="204"/>
        <scheme val="minor"/>
      </rPr>
      <t>2022год.</t>
    </r>
  </si>
  <si>
    <t>Израсходовано денежных средств за 2022 год (руб)</t>
  </si>
  <si>
    <t>Предыдущий остаток на 01.01.2022 г, (руб)</t>
  </si>
  <si>
    <t>Остаток денежных средств на 01.01.2023г., (руб)</t>
  </si>
  <si>
    <t>Е.В. Вигриянова</t>
  </si>
  <si>
    <t>Чистка фильтра общедомового ХВС, ч/ч</t>
  </si>
  <si>
    <t>Частичный ремонт кровли, м2</t>
  </si>
  <si>
    <t>Ремонт стояка отопления в подвале,м</t>
  </si>
  <si>
    <t>Ремонт окна в подвале, м.п.</t>
  </si>
  <si>
    <t>Чистка канализации 2 подъезд, м</t>
  </si>
  <si>
    <t>Замена отопления</t>
  </si>
  <si>
    <t>Замена эл. лампочек</t>
  </si>
  <si>
    <t>Замена канализационной трубы 1 под.</t>
  </si>
  <si>
    <t xml:space="preserve">Продув стояка </t>
  </si>
  <si>
    <t xml:space="preserve">Продув стояка, кв 8 </t>
  </si>
  <si>
    <t>Заделка уличной стены кирпичами</t>
  </si>
  <si>
    <t>Чистка общедомового фтильтра хвс</t>
  </si>
  <si>
    <t>Замена автомата в эл. щите</t>
  </si>
  <si>
    <t>Чистка канализации</t>
  </si>
  <si>
    <t>Ремонт освещения в эл. щитке</t>
  </si>
  <si>
    <t>Ремонт и поверка узла учета</t>
  </si>
  <si>
    <t>Установка табличек на подъезды</t>
  </si>
  <si>
    <t>31.03.2023г.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</si>
</sst>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0" xfId="0" applyFont="1"/>
    <xf numFmtId="14" fontId="0" fillId="0" borderId="1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2" xfId="0" applyNumberFormat="1" applyBorder="1" applyAlignment="1">
      <alignment wrapText="1"/>
    </xf>
    <xf numFmtId="2" fontId="0" fillId="0" borderId="4" xfId="0" applyNumberForma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justify"/>
    </xf>
    <xf numFmtId="0" fontId="0" fillId="0" borderId="0" xfId="0" applyAlignment="1"/>
    <xf numFmtId="0" fontId="3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justify" wrapText="1"/>
    </xf>
    <xf numFmtId="10" fontId="4" fillId="0" borderId="2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0" xfId="0" applyNumberForma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G57" sqref="G57:H57"/>
    </sheetView>
  </sheetViews>
  <sheetFormatPr defaultRowHeight="15" x14ac:dyDescent="0.25"/>
  <cols>
    <col min="1" max="1" width="9.140625" customWidth="1"/>
    <col min="2" max="2" width="40.140625" customWidth="1"/>
    <col min="3" max="3" width="6" customWidth="1"/>
    <col min="4" max="4" width="5.140625" hidden="1" customWidth="1"/>
    <col min="5" max="5" width="10.5703125" customWidth="1"/>
    <col min="6" max="6" width="5.28515625" hidden="1" customWidth="1"/>
    <col min="7" max="7" width="7.42578125" customWidth="1"/>
    <col min="8" max="8" width="2.85546875" customWidth="1"/>
    <col min="9" max="9" width="10" customWidth="1"/>
  </cols>
  <sheetData>
    <row r="1" spans="1:9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34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6" spans="1:9" x14ac:dyDescent="0.25">
      <c r="A6" s="12" t="s">
        <v>1</v>
      </c>
      <c r="B6" s="13"/>
      <c r="C6" s="13"/>
      <c r="D6" s="13"/>
      <c r="E6" s="13"/>
      <c r="F6" s="13"/>
      <c r="G6" s="13"/>
      <c r="H6" s="13"/>
      <c r="I6" s="13"/>
    </row>
    <row r="7" spans="1:9" x14ac:dyDescent="0.25">
      <c r="A7" t="s">
        <v>35</v>
      </c>
    </row>
    <row r="8" spans="1:9" x14ac:dyDescent="0.25">
      <c r="A8" t="s">
        <v>2</v>
      </c>
    </row>
    <row r="9" spans="1:9" x14ac:dyDescent="0.25">
      <c r="A9" t="s">
        <v>3</v>
      </c>
    </row>
    <row r="10" spans="1:9" x14ac:dyDescent="0.25">
      <c r="A10" t="s">
        <v>18</v>
      </c>
    </row>
    <row r="11" spans="1:9" x14ac:dyDescent="0.25">
      <c r="A11" t="s">
        <v>19</v>
      </c>
    </row>
    <row r="12" spans="1:9" x14ac:dyDescent="0.25">
      <c r="A12" t="s">
        <v>20</v>
      </c>
    </row>
    <row r="13" spans="1:9" x14ac:dyDescent="0.25">
      <c r="A13" t="s">
        <v>17</v>
      </c>
    </row>
    <row r="14" spans="1:9" s="4" customFormat="1" x14ac:dyDescent="0.25">
      <c r="A14" t="s">
        <v>31</v>
      </c>
    </row>
    <row r="15" spans="1:9" s="4" customFormat="1" x14ac:dyDescent="0.25">
      <c r="A15" t="s">
        <v>32</v>
      </c>
    </row>
    <row r="17" spans="1:9" x14ac:dyDescent="0.25">
      <c r="A17" s="14" t="s">
        <v>4</v>
      </c>
      <c r="B17" s="15"/>
      <c r="C17" s="15"/>
      <c r="D17" s="15"/>
      <c r="E17" s="15"/>
      <c r="F17" s="15"/>
      <c r="G17" s="15"/>
      <c r="H17" s="15"/>
      <c r="I17" s="15"/>
    </row>
    <row r="18" spans="1:9" ht="30" customHeight="1" x14ac:dyDescent="0.25">
      <c r="A18" s="16" t="s">
        <v>8</v>
      </c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6" t="s">
        <v>5</v>
      </c>
      <c r="B19" s="18"/>
      <c r="C19" s="18"/>
      <c r="D19" s="18"/>
      <c r="E19" s="18"/>
      <c r="F19" s="18"/>
      <c r="G19" s="7"/>
      <c r="H19" s="8">
        <v>257345.17</v>
      </c>
      <c r="I19" s="9"/>
    </row>
    <row r="20" spans="1:9" x14ac:dyDescent="0.25">
      <c r="A20" s="6" t="s">
        <v>6</v>
      </c>
      <c r="B20" s="18"/>
      <c r="C20" s="18"/>
      <c r="D20" s="18"/>
      <c r="E20" s="18"/>
      <c r="F20" s="18"/>
      <c r="G20" s="7"/>
      <c r="H20" s="8">
        <v>258029.55</v>
      </c>
      <c r="I20" s="9"/>
    </row>
    <row r="21" spans="1:9" x14ac:dyDescent="0.25">
      <c r="A21" s="6" t="s">
        <v>21</v>
      </c>
      <c r="B21" s="18"/>
      <c r="C21" s="18"/>
      <c r="D21" s="18"/>
      <c r="E21" s="18"/>
      <c r="F21" s="18"/>
      <c r="G21" s="7"/>
      <c r="H21" s="8">
        <f>SUM(H20-H19)</f>
        <v>684.37999999997555</v>
      </c>
      <c r="I21" s="9"/>
    </row>
    <row r="22" spans="1:9" x14ac:dyDescent="0.25">
      <c r="A22" s="6" t="s">
        <v>7</v>
      </c>
      <c r="B22" s="18"/>
      <c r="C22" s="18"/>
      <c r="D22" s="18"/>
      <c r="E22" s="18"/>
      <c r="F22" s="18"/>
      <c r="G22" s="7"/>
      <c r="H22" s="8">
        <f>SUM(H20/H19)*100</f>
        <v>100.26593854471797</v>
      </c>
      <c r="I22" s="9"/>
    </row>
    <row r="23" spans="1:9" x14ac:dyDescent="0.25">
      <c r="A23" s="6" t="s">
        <v>36</v>
      </c>
      <c r="B23" s="18"/>
      <c r="C23" s="18"/>
      <c r="D23" s="18"/>
      <c r="E23" s="18"/>
      <c r="F23" s="18"/>
      <c r="G23" s="7"/>
      <c r="H23" s="8">
        <f>SUM(G57)</f>
        <v>532576.76299999992</v>
      </c>
      <c r="I23" s="9"/>
    </row>
    <row r="24" spans="1:9" x14ac:dyDescent="0.25">
      <c r="A24" s="6" t="s">
        <v>37</v>
      </c>
      <c r="B24" s="18"/>
      <c r="C24" s="18"/>
      <c r="D24" s="18"/>
      <c r="E24" s="18"/>
      <c r="F24" s="18"/>
      <c r="G24" s="7"/>
      <c r="H24" s="8">
        <v>271940.33</v>
      </c>
      <c r="I24" s="9"/>
    </row>
    <row r="25" spans="1:9" x14ac:dyDescent="0.25">
      <c r="A25" s="6" t="s">
        <v>38</v>
      </c>
      <c r="B25" s="18"/>
      <c r="C25" s="18"/>
      <c r="D25" s="18"/>
      <c r="E25" s="18"/>
      <c r="F25" s="18"/>
      <c r="G25" s="7"/>
      <c r="H25" s="8">
        <f>SUM(H24+H20-H23)</f>
        <v>-2606.8829999999143</v>
      </c>
      <c r="I25" s="9"/>
    </row>
    <row r="27" spans="1:9" x14ac:dyDescent="0.25">
      <c r="A27" s="19" t="s">
        <v>9</v>
      </c>
      <c r="B27" s="17"/>
      <c r="C27" s="17"/>
      <c r="D27" s="17"/>
      <c r="E27" s="17"/>
      <c r="F27" s="17"/>
      <c r="G27" s="17"/>
      <c r="H27" s="17"/>
      <c r="I27" s="17"/>
    </row>
    <row r="28" spans="1:9" x14ac:dyDescent="0.25">
      <c r="A28" s="1" t="s">
        <v>10</v>
      </c>
    </row>
    <row r="30" spans="1:9" ht="35.25" customHeight="1" x14ac:dyDescent="0.25">
      <c r="A30" s="6" t="s">
        <v>12</v>
      </c>
      <c r="B30" s="7"/>
      <c r="C30" s="6" t="s">
        <v>15</v>
      </c>
      <c r="D30" s="7"/>
      <c r="E30" s="6" t="s">
        <v>14</v>
      </c>
      <c r="F30" s="7"/>
      <c r="G30" s="6" t="s">
        <v>13</v>
      </c>
      <c r="H30" s="7"/>
      <c r="I30" s="2" t="s">
        <v>11</v>
      </c>
    </row>
    <row r="31" spans="1:9" x14ac:dyDescent="0.25">
      <c r="A31" s="6" t="s">
        <v>27</v>
      </c>
      <c r="B31" s="7"/>
      <c r="C31" s="20" t="s">
        <v>28</v>
      </c>
      <c r="D31" s="21"/>
      <c r="E31" s="22">
        <v>4.43</v>
      </c>
      <c r="F31" s="23"/>
      <c r="G31" s="6">
        <f>SUM(E31*1180.3*7)</f>
        <v>36601.102999999996</v>
      </c>
      <c r="H31" s="7"/>
      <c r="I31" s="3">
        <v>2022</v>
      </c>
    </row>
    <row r="32" spans="1:9" x14ac:dyDescent="0.25">
      <c r="A32" s="6" t="s">
        <v>29</v>
      </c>
      <c r="B32" s="7"/>
      <c r="C32" s="20" t="s">
        <v>28</v>
      </c>
      <c r="D32" s="21"/>
      <c r="E32" s="22">
        <v>5.0199999999999996</v>
      </c>
      <c r="F32" s="23"/>
      <c r="G32" s="8">
        <f>SUM(E32*1180.3*5)</f>
        <v>29625.529999999995</v>
      </c>
      <c r="H32" s="9"/>
      <c r="I32" s="3">
        <v>2022</v>
      </c>
    </row>
    <row r="33" spans="1:9" x14ac:dyDescent="0.25">
      <c r="A33" s="6" t="s">
        <v>33</v>
      </c>
      <c r="B33" s="7"/>
      <c r="C33" s="6">
        <v>2</v>
      </c>
      <c r="D33" s="7"/>
      <c r="E33" s="6">
        <v>1600</v>
      </c>
      <c r="F33" s="7"/>
      <c r="G33" s="6">
        <f>SUM(C33*E33)</f>
        <v>3200</v>
      </c>
      <c r="H33" s="7"/>
      <c r="I33" s="3">
        <v>2022</v>
      </c>
    </row>
    <row r="34" spans="1:9" x14ac:dyDescent="0.25">
      <c r="A34" s="6" t="s">
        <v>33</v>
      </c>
      <c r="B34" s="7"/>
      <c r="C34" s="6">
        <v>10</v>
      </c>
      <c r="D34" s="7"/>
      <c r="E34" s="6">
        <v>1800</v>
      </c>
      <c r="F34" s="7"/>
      <c r="G34" s="6">
        <f>SUM(C34*E34)</f>
        <v>18000</v>
      </c>
      <c r="H34" s="7"/>
      <c r="I34" s="3">
        <v>2022</v>
      </c>
    </row>
    <row r="35" spans="1:9" x14ac:dyDescent="0.25">
      <c r="A35" s="6" t="s">
        <v>40</v>
      </c>
      <c r="B35" s="7"/>
      <c r="C35" s="6">
        <v>3</v>
      </c>
      <c r="D35" s="7"/>
      <c r="E35" s="6">
        <v>655.99</v>
      </c>
      <c r="F35" s="7"/>
      <c r="G35" s="6">
        <v>1967.95</v>
      </c>
      <c r="H35" s="7"/>
      <c r="I35" s="5">
        <v>44573</v>
      </c>
    </row>
    <row r="36" spans="1:9" x14ac:dyDescent="0.25">
      <c r="A36" s="6" t="s">
        <v>40</v>
      </c>
      <c r="B36" s="7"/>
      <c r="C36" s="6">
        <v>3</v>
      </c>
      <c r="D36" s="7"/>
      <c r="E36" s="6">
        <v>655.99</v>
      </c>
      <c r="F36" s="7"/>
      <c r="G36" s="6">
        <v>1967.95</v>
      </c>
      <c r="H36" s="7"/>
      <c r="I36" s="5">
        <v>44624</v>
      </c>
    </row>
    <row r="37" spans="1:9" x14ac:dyDescent="0.25">
      <c r="A37" s="6" t="s">
        <v>40</v>
      </c>
      <c r="B37" s="7"/>
      <c r="C37" s="6">
        <v>3</v>
      </c>
      <c r="D37" s="7"/>
      <c r="E37" s="6">
        <v>655.99</v>
      </c>
      <c r="F37" s="7"/>
      <c r="G37" s="6">
        <v>1967.95</v>
      </c>
      <c r="H37" s="7"/>
      <c r="I37" s="5">
        <v>44634</v>
      </c>
    </row>
    <row r="38" spans="1:9" x14ac:dyDescent="0.25">
      <c r="A38" s="6" t="s">
        <v>40</v>
      </c>
      <c r="B38" s="7"/>
      <c r="C38" s="6">
        <v>3</v>
      </c>
      <c r="D38" s="7"/>
      <c r="E38" s="6">
        <v>655.99</v>
      </c>
      <c r="F38" s="7"/>
      <c r="G38" s="6">
        <v>1967.95</v>
      </c>
      <c r="H38" s="7"/>
      <c r="I38" s="5">
        <v>44638</v>
      </c>
    </row>
    <row r="39" spans="1:9" x14ac:dyDescent="0.25">
      <c r="A39" s="6" t="s">
        <v>40</v>
      </c>
      <c r="B39" s="7"/>
      <c r="C39" s="6">
        <v>3</v>
      </c>
      <c r="D39" s="7"/>
      <c r="E39" s="6">
        <v>655.99</v>
      </c>
      <c r="F39" s="7"/>
      <c r="G39" s="6">
        <v>1967.95</v>
      </c>
      <c r="H39" s="7"/>
      <c r="I39" s="5">
        <v>44669</v>
      </c>
    </row>
    <row r="40" spans="1:9" x14ac:dyDescent="0.25">
      <c r="A40" s="6" t="s">
        <v>41</v>
      </c>
      <c r="B40" s="7"/>
      <c r="C40" s="6">
        <v>17.72</v>
      </c>
      <c r="D40" s="7"/>
      <c r="E40" s="6">
        <v>930.84</v>
      </c>
      <c r="F40" s="7"/>
      <c r="G40" s="6">
        <v>16494.38</v>
      </c>
      <c r="H40" s="7"/>
      <c r="I40" s="5">
        <v>44669</v>
      </c>
    </row>
    <row r="41" spans="1:9" x14ac:dyDescent="0.25">
      <c r="A41" s="6" t="s">
        <v>42</v>
      </c>
      <c r="B41" s="7"/>
      <c r="C41" s="6">
        <v>10</v>
      </c>
      <c r="D41" s="7"/>
      <c r="E41" s="6">
        <v>509.34</v>
      </c>
      <c r="F41" s="7"/>
      <c r="G41" s="6">
        <v>5093.38</v>
      </c>
      <c r="H41" s="7"/>
      <c r="I41" s="5">
        <v>44795</v>
      </c>
    </row>
    <row r="42" spans="1:9" x14ac:dyDescent="0.25">
      <c r="A42" s="6" t="s">
        <v>43</v>
      </c>
      <c r="B42" s="7"/>
      <c r="C42" s="6">
        <v>15</v>
      </c>
      <c r="D42" s="7"/>
      <c r="E42" s="6">
        <v>571.59</v>
      </c>
      <c r="F42" s="7"/>
      <c r="G42" s="6">
        <v>8573.84</v>
      </c>
      <c r="H42" s="7"/>
      <c r="I42" s="5">
        <v>44802</v>
      </c>
    </row>
    <row r="43" spans="1:9" x14ac:dyDescent="0.25">
      <c r="A43" s="6" t="s">
        <v>44</v>
      </c>
      <c r="B43" s="7"/>
      <c r="C43" s="6">
        <v>12</v>
      </c>
      <c r="D43" s="7"/>
      <c r="E43" s="6">
        <v>886.1</v>
      </c>
      <c r="F43" s="7"/>
      <c r="G43" s="6">
        <f t="shared" ref="G43:G56" si="0">SUM(C43*E43)</f>
        <v>10633.2</v>
      </c>
      <c r="H43" s="7"/>
      <c r="I43" s="5">
        <v>44855</v>
      </c>
    </row>
    <row r="44" spans="1:9" x14ac:dyDescent="0.25">
      <c r="A44" s="6" t="s">
        <v>45</v>
      </c>
      <c r="B44" s="7"/>
      <c r="C44" s="6">
        <v>20</v>
      </c>
      <c r="D44" s="7"/>
      <c r="E44" s="6">
        <v>17499.53</v>
      </c>
      <c r="F44" s="7"/>
      <c r="G44" s="6">
        <f t="shared" ref="G44:G54" si="1">SUM(C44*E44)</f>
        <v>349990.6</v>
      </c>
      <c r="H44" s="7"/>
      <c r="I44" s="5">
        <v>44323</v>
      </c>
    </row>
    <row r="45" spans="1:9" x14ac:dyDescent="0.25">
      <c r="A45" s="6" t="s">
        <v>46</v>
      </c>
      <c r="B45" s="7"/>
      <c r="C45" s="6">
        <v>4</v>
      </c>
      <c r="D45" s="7"/>
      <c r="E45" s="6">
        <v>237.67</v>
      </c>
      <c r="F45" s="7"/>
      <c r="G45" s="6">
        <v>950.66</v>
      </c>
      <c r="H45" s="7"/>
      <c r="I45" s="5">
        <v>44270</v>
      </c>
    </row>
    <row r="46" spans="1:9" x14ac:dyDescent="0.25">
      <c r="A46" s="6" t="s">
        <v>44</v>
      </c>
      <c r="B46" s="7"/>
      <c r="C46" s="6">
        <v>12</v>
      </c>
      <c r="D46" s="7"/>
      <c r="E46" s="6">
        <v>705.27</v>
      </c>
      <c r="F46" s="7"/>
      <c r="G46" s="6">
        <v>8463.25</v>
      </c>
      <c r="H46" s="7"/>
      <c r="I46" s="5">
        <v>44593</v>
      </c>
    </row>
    <row r="47" spans="1:9" x14ac:dyDescent="0.25">
      <c r="A47" s="6" t="s">
        <v>47</v>
      </c>
      <c r="B47" s="7"/>
      <c r="C47" s="6">
        <v>2</v>
      </c>
      <c r="D47" s="7"/>
      <c r="E47" s="6">
        <v>948.6</v>
      </c>
      <c r="F47" s="7"/>
      <c r="G47" s="6">
        <f t="shared" si="1"/>
        <v>1897.2</v>
      </c>
      <c r="H47" s="7"/>
      <c r="I47" s="5">
        <v>44613</v>
      </c>
    </row>
    <row r="48" spans="1:9" x14ac:dyDescent="0.25">
      <c r="A48" s="6" t="s">
        <v>48</v>
      </c>
      <c r="B48" s="7"/>
      <c r="C48" s="6">
        <v>12</v>
      </c>
      <c r="D48" s="7"/>
      <c r="E48" s="6">
        <v>341.34</v>
      </c>
      <c r="F48" s="7"/>
      <c r="G48" s="6">
        <v>4096.09</v>
      </c>
      <c r="H48" s="7"/>
      <c r="I48" s="5">
        <v>44840</v>
      </c>
    </row>
    <row r="49" spans="1:9" x14ac:dyDescent="0.25">
      <c r="A49" s="6" t="s">
        <v>49</v>
      </c>
      <c r="B49" s="7"/>
      <c r="C49" s="6">
        <v>12</v>
      </c>
      <c r="D49" s="7"/>
      <c r="E49" s="6">
        <v>341.34</v>
      </c>
      <c r="F49" s="7"/>
      <c r="G49" s="6">
        <v>4096.09</v>
      </c>
      <c r="H49" s="7"/>
      <c r="I49" s="5">
        <v>44840</v>
      </c>
    </row>
    <row r="50" spans="1:9" x14ac:dyDescent="0.25">
      <c r="A50" s="6" t="s">
        <v>50</v>
      </c>
      <c r="B50" s="7"/>
      <c r="C50" s="6">
        <v>0.66</v>
      </c>
      <c r="D50" s="7"/>
      <c r="E50" s="6">
        <v>8621.82</v>
      </c>
      <c r="F50" s="7"/>
      <c r="G50" s="6">
        <v>5690.4</v>
      </c>
      <c r="H50" s="7"/>
      <c r="I50" s="5">
        <v>44844</v>
      </c>
    </row>
    <row r="51" spans="1:9" x14ac:dyDescent="0.25">
      <c r="A51" s="6" t="s">
        <v>51</v>
      </c>
      <c r="B51" s="7"/>
      <c r="C51" s="6">
        <v>1</v>
      </c>
      <c r="D51" s="7"/>
      <c r="E51" s="6">
        <v>449.16</v>
      </c>
      <c r="F51" s="7"/>
      <c r="G51" s="6">
        <f t="shared" si="1"/>
        <v>449.16</v>
      </c>
      <c r="H51" s="7"/>
      <c r="I51" s="5">
        <v>44844</v>
      </c>
    </row>
    <row r="52" spans="1:9" x14ac:dyDescent="0.25">
      <c r="A52" s="6" t="s">
        <v>52</v>
      </c>
      <c r="B52" s="7"/>
      <c r="C52" s="6">
        <v>1</v>
      </c>
      <c r="D52" s="7"/>
      <c r="E52" s="6">
        <v>758.53</v>
      </c>
      <c r="F52" s="7"/>
      <c r="G52" s="6">
        <f t="shared" si="1"/>
        <v>758.53</v>
      </c>
      <c r="H52" s="7"/>
      <c r="I52" s="5">
        <v>44880</v>
      </c>
    </row>
    <row r="53" spans="1:9" x14ac:dyDescent="0.25">
      <c r="A53" s="6" t="s">
        <v>53</v>
      </c>
      <c r="B53" s="7"/>
      <c r="C53" s="6">
        <v>12</v>
      </c>
      <c r="D53" s="7"/>
      <c r="E53" s="6">
        <v>900.2</v>
      </c>
      <c r="F53" s="7"/>
      <c r="G53" s="6">
        <f t="shared" si="1"/>
        <v>10802.400000000001</v>
      </c>
      <c r="H53" s="7"/>
      <c r="I53" s="5">
        <v>44897</v>
      </c>
    </row>
    <row r="54" spans="1:9" x14ac:dyDescent="0.25">
      <c r="A54" s="6" t="s">
        <v>54</v>
      </c>
      <c r="B54" s="7"/>
      <c r="C54" s="6">
        <v>3</v>
      </c>
      <c r="D54" s="7"/>
      <c r="E54" s="6">
        <v>940.4</v>
      </c>
      <c r="F54" s="7"/>
      <c r="G54" s="6">
        <f t="shared" si="1"/>
        <v>2821.2</v>
      </c>
      <c r="H54" s="7"/>
      <c r="I54" s="5">
        <v>44920</v>
      </c>
    </row>
    <row r="55" spans="1:9" x14ac:dyDescent="0.25">
      <c r="A55" s="6" t="s">
        <v>55</v>
      </c>
      <c r="B55" s="7"/>
      <c r="C55" s="6">
        <v>1</v>
      </c>
      <c r="D55" s="7"/>
      <c r="E55" s="6">
        <v>2500</v>
      </c>
      <c r="F55" s="7"/>
      <c r="G55" s="6">
        <f t="shared" si="0"/>
        <v>2500</v>
      </c>
      <c r="H55" s="7"/>
      <c r="I55" s="5">
        <v>44813</v>
      </c>
    </row>
    <row r="56" spans="1:9" x14ac:dyDescent="0.25">
      <c r="A56" s="6" t="s">
        <v>56</v>
      </c>
      <c r="B56" s="7"/>
      <c r="C56" s="6">
        <v>2</v>
      </c>
      <c r="D56" s="7"/>
      <c r="E56" s="6">
        <v>1000</v>
      </c>
      <c r="F56" s="7"/>
      <c r="G56" s="6">
        <f t="shared" si="0"/>
        <v>2000</v>
      </c>
      <c r="H56" s="7"/>
      <c r="I56" s="5">
        <v>44923</v>
      </c>
    </row>
    <row r="57" spans="1:9" x14ac:dyDescent="0.25">
      <c r="A57" s="6" t="s">
        <v>16</v>
      </c>
      <c r="B57" s="7"/>
      <c r="C57" s="6"/>
      <c r="D57" s="7"/>
      <c r="E57" s="6"/>
      <c r="F57" s="7"/>
      <c r="G57" s="8">
        <f>SUM(G31:H56)</f>
        <v>532576.76299999992</v>
      </c>
      <c r="H57" s="9"/>
      <c r="I57" s="3"/>
    </row>
    <row r="59" spans="1:9" x14ac:dyDescent="0.25">
      <c r="B59" t="s">
        <v>30</v>
      </c>
      <c r="C59" t="s">
        <v>39</v>
      </c>
    </row>
    <row r="60" spans="1:9" x14ac:dyDescent="0.25">
      <c r="B60" s="24" t="s">
        <v>57</v>
      </c>
    </row>
    <row r="62" spans="1:9" x14ac:dyDescent="0.25">
      <c r="B62" t="s">
        <v>22</v>
      </c>
      <c r="C62" t="s">
        <v>23</v>
      </c>
    </row>
    <row r="63" spans="1:9" x14ac:dyDescent="0.25">
      <c r="B63" t="s">
        <v>57</v>
      </c>
    </row>
    <row r="65" spans="2:3" x14ac:dyDescent="0.25">
      <c r="B65" t="s">
        <v>24</v>
      </c>
      <c r="C65" t="s">
        <v>25</v>
      </c>
    </row>
    <row r="66" spans="2:3" x14ac:dyDescent="0.25">
      <c r="B66" t="s">
        <v>26</v>
      </c>
    </row>
  </sheetData>
  <mergeCells count="132">
    <mergeCell ref="A27:I27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1:I1"/>
    <mergeCell ref="A2:I4"/>
    <mergeCell ref="A6:I6"/>
    <mergeCell ref="A17:I17"/>
    <mergeCell ref="A18:I18"/>
    <mergeCell ref="A23:G23"/>
    <mergeCell ref="A24:G24"/>
    <mergeCell ref="A25:G25"/>
    <mergeCell ref="H19:I19"/>
    <mergeCell ref="H21:I21"/>
    <mergeCell ref="H22:I22"/>
    <mergeCell ref="H23:I23"/>
    <mergeCell ref="H24:I24"/>
    <mergeCell ref="H25:I25"/>
    <mergeCell ref="A20:G20"/>
    <mergeCell ref="H20:I20"/>
    <mergeCell ref="A19:G19"/>
    <mergeCell ref="A21:G21"/>
    <mergeCell ref="A22:G22"/>
    <mergeCell ref="A57:B57"/>
    <mergeCell ref="C57:D57"/>
    <mergeCell ref="E57:F57"/>
    <mergeCell ref="G57:H57"/>
    <mergeCell ref="A34:B34"/>
    <mergeCell ref="C34:D34"/>
    <mergeCell ref="E34:F34"/>
    <mergeCell ref="G34:H34"/>
    <mergeCell ref="A35:B35"/>
    <mergeCell ref="C35:D35"/>
    <mergeCell ref="E35:F35"/>
    <mergeCell ref="G35:H35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55:B55"/>
    <mergeCell ref="C55:D55"/>
    <mergeCell ref="E55:F55"/>
    <mergeCell ref="G55:H55"/>
    <mergeCell ref="A56:B56"/>
    <mergeCell ref="C56:D56"/>
    <mergeCell ref="E56:F56"/>
    <mergeCell ref="G56:H56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7:B47"/>
    <mergeCell ref="C47:D47"/>
    <mergeCell ref="E47:F47"/>
    <mergeCell ref="G47:H47"/>
    <mergeCell ref="A54:B54"/>
    <mergeCell ref="C54:D54"/>
    <mergeCell ref="E54:F54"/>
    <mergeCell ref="G54:H54"/>
    <mergeCell ref="A49:B49"/>
    <mergeCell ref="C49:D49"/>
    <mergeCell ref="E49:F49"/>
    <mergeCell ref="G49:H49"/>
    <mergeCell ref="A50:B50"/>
    <mergeCell ref="C50:D50"/>
    <mergeCell ref="E50:F50"/>
    <mergeCell ref="G50:H50"/>
    <mergeCell ref="A51:B51"/>
    <mergeCell ref="C51:D51"/>
    <mergeCell ref="E51:F51"/>
    <mergeCell ref="G51:H51"/>
    <mergeCell ref="A48:B48"/>
    <mergeCell ref="C48:D48"/>
    <mergeCell ref="E48:F48"/>
    <mergeCell ref="G48:H48"/>
    <mergeCell ref="A52:B52"/>
    <mergeCell ref="C52:D52"/>
    <mergeCell ref="E52:F52"/>
    <mergeCell ref="G52:H52"/>
    <mergeCell ref="A53:B53"/>
    <mergeCell ref="C53:D53"/>
    <mergeCell ref="E53:F53"/>
    <mergeCell ref="G53:H5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2023-03-18T05:10:27Z</dcterms:modified>
</cp:coreProperties>
</file>