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P20" i="1" l="1"/>
  <c r="G32" i="1"/>
  <c r="G31" i="1"/>
  <c r="G37" i="1" s="1"/>
  <c r="H23" i="1" s="1"/>
  <c r="G36" i="1"/>
  <c r="G35" i="1"/>
  <c r="G34" i="1"/>
  <c r="H22" i="1"/>
  <c r="H21" i="1"/>
  <c r="H25" i="1" l="1"/>
</calcChain>
</file>

<file path=xl/sharedStrings.xml><?xml version="1.0" encoding="utf-8"?>
<sst xmlns="http://schemas.openxmlformats.org/spreadsheetml/2006/main" count="52" uniqueCount="49">
  <si>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</si>
  <si>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</si>
  <si>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</si>
  <si>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</si>
  <si>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</si>
  <si>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</si>
  <si>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</si>
  <si>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</si>
  <si>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</si>
  <si>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</si>
  <si>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</si>
  <si>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</si>
  <si>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</si>
  <si>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</si>
  <si>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</si>
  <si>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</si>
  <si>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</si>
  <si>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</si>
  <si>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1.6. Количество квартир: 16</t>
  </si>
  <si>
    <r>
      <t xml:space="preserve">1.4. Площадь жилых помещений- 732,9 </t>
    </r>
    <r>
      <rPr>
        <b/>
        <sz val="11"/>
        <color theme="1"/>
        <rFont val="Calibri"/>
        <family val="2"/>
        <charset val="204"/>
        <scheme val="minor"/>
      </rPr>
      <t>кв.м.</t>
    </r>
  </si>
  <si>
    <t>Отчёт составил:</t>
  </si>
  <si>
    <t>О.Ф. Милькова</t>
  </si>
  <si>
    <t>Отчёт получил:</t>
  </si>
  <si>
    <t>_______________</t>
  </si>
  <si>
    <t>_____________</t>
  </si>
  <si>
    <t>1.8. Кадастровый номер 66:11:0601002:112</t>
  </si>
  <si>
    <t>1.9. Год постройки: 1982</t>
  </si>
  <si>
    <t>Управление МКД 1 полугодие</t>
  </si>
  <si>
    <t>тариф</t>
  </si>
  <si>
    <t>Управление МКД 2 полугодие</t>
  </si>
  <si>
    <t>Специалист по управлению МКД:</t>
  </si>
  <si>
    <t>И.В. Дубских</t>
  </si>
  <si>
    <t>с.Ключи  ул.Белинского,8</t>
  </si>
  <si>
    <t>в 2021г. Не было рем. Работ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</si>
  <si>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</si>
  <si>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обследование электрооборудования</t>
  </si>
  <si>
    <t>2019г.</t>
  </si>
  <si>
    <t>замена ввода ХВС в МКД</t>
  </si>
  <si>
    <t>технический паспорт</t>
  </si>
  <si>
    <t>15.03.2022г.</t>
  </si>
  <si>
    <r>
      <t>1.7. Степень износа: 32</t>
    </r>
    <r>
      <rPr>
        <b/>
        <sz val="11"/>
        <color theme="1"/>
        <rFont val="Calibri"/>
        <family val="2"/>
        <charset val="204"/>
        <scheme val="minor"/>
      </rPr>
      <t>%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</si>
  <si>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</si>
  <si>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</si>
  <si>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</si>
  <si>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с. Ключи, ул. Белинского, 8</t>
  </si>
  <si>
    <t>Установка табличек на подъезды, шт</t>
  </si>
  <si>
    <t>31.03.2023г.</t>
  </si>
  <si>
    <t>Разница начислено-оплачено(руб.)</t>
  </si>
  <si>
    <t>юл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</si>
</sst>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6" fillId="0" borderId="5" xfId="0" applyFont="1" applyFill="1" applyBorder="1"/>
    <xf numFmtId="0" fontId="7" fillId="0" borderId="6" xfId="0" applyFont="1" applyFill="1" applyBorder="1"/>
    <xf numFmtId="0" fontId="8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/>
    </xf>
    <xf numFmtId="0" fontId="6" fillId="0" borderId="5" xfId="0" applyFont="1" applyBorder="1"/>
    <xf numFmtId="0" fontId="7" fillId="0" borderId="6" xfId="0" applyFont="1" applyBorder="1"/>
    <xf numFmtId="0" fontId="8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7" workbookViewId="0">
      <selection activeCell="Q25" sqref="Q25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  <col min="16" max="16" width="9.5703125" bestFit="1" customWidth="1"/>
  </cols>
  <sheetData>
    <row r="1" spans="1:9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26" t="s">
        <v>44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26"/>
      <c r="B4" s="26"/>
      <c r="C4" s="26"/>
      <c r="D4" s="26"/>
      <c r="E4" s="26"/>
      <c r="F4" s="26"/>
      <c r="G4" s="26"/>
      <c r="H4" s="26"/>
      <c r="I4" s="26"/>
    </row>
    <row r="6" spans="1:9" x14ac:dyDescent="0.25">
      <c r="A6" s="27" t="s">
        <v>1</v>
      </c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t="s">
        <v>34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19</v>
      </c>
    </row>
    <row r="11" spans="1:9" x14ac:dyDescent="0.25">
      <c r="A11" t="s">
        <v>17</v>
      </c>
    </row>
    <row r="12" spans="1:9" x14ac:dyDescent="0.25">
      <c r="A12" t="s">
        <v>18</v>
      </c>
    </row>
    <row r="13" spans="1:9" x14ac:dyDescent="0.25">
      <c r="A13" t="s">
        <v>40</v>
      </c>
    </row>
    <row r="14" spans="1:9" s="5" customFormat="1" x14ac:dyDescent="0.25">
      <c r="A14" t="s">
        <v>25</v>
      </c>
    </row>
    <row r="15" spans="1:9" s="5" customFormat="1" x14ac:dyDescent="0.25">
      <c r="A15" t="s">
        <v>26</v>
      </c>
    </row>
    <row r="17" spans="1:16" x14ac:dyDescent="0.25">
      <c r="A17" s="29" t="s">
        <v>4</v>
      </c>
      <c r="B17" s="30"/>
      <c r="C17" s="30"/>
      <c r="D17" s="30"/>
      <c r="E17" s="30"/>
      <c r="F17" s="30"/>
      <c r="G17" s="30"/>
      <c r="H17" s="30"/>
      <c r="I17" s="30"/>
    </row>
    <row r="18" spans="1:16" ht="30" customHeight="1" x14ac:dyDescent="0.25">
      <c r="A18" s="31" t="s">
        <v>8</v>
      </c>
      <c r="B18" s="23"/>
      <c r="C18" s="23"/>
      <c r="D18" s="23"/>
      <c r="E18" s="23"/>
      <c r="F18" s="23"/>
      <c r="G18" s="23"/>
      <c r="H18" s="23"/>
      <c r="I18" s="23"/>
    </row>
    <row r="19" spans="1:16" x14ac:dyDescent="0.25">
      <c r="A19" s="14" t="s">
        <v>5</v>
      </c>
      <c r="B19" s="24"/>
      <c r="C19" s="24"/>
      <c r="D19" s="24"/>
      <c r="E19" s="24"/>
      <c r="F19" s="24"/>
      <c r="G19" s="15"/>
      <c r="H19" s="20">
        <v>150453.01</v>
      </c>
      <c r="I19" s="21"/>
      <c r="N19" t="s">
        <v>48</v>
      </c>
    </row>
    <row r="20" spans="1:16" x14ac:dyDescent="0.25">
      <c r="A20" s="14" t="s">
        <v>6</v>
      </c>
      <c r="B20" s="24"/>
      <c r="C20" s="24"/>
      <c r="D20" s="24"/>
      <c r="E20" s="24"/>
      <c r="F20" s="24"/>
      <c r="G20" s="15"/>
      <c r="H20" s="20">
        <v>142852.29</v>
      </c>
      <c r="I20" s="21"/>
      <c r="N20">
        <v>3635.81</v>
      </c>
      <c r="P20" s="32">
        <f>SUM(H19+N20)</f>
        <v>154088.82</v>
      </c>
    </row>
    <row r="21" spans="1:16" x14ac:dyDescent="0.25">
      <c r="A21" s="14" t="s">
        <v>47</v>
      </c>
      <c r="B21" s="24"/>
      <c r="C21" s="24"/>
      <c r="D21" s="24"/>
      <c r="E21" s="24"/>
      <c r="F21" s="24"/>
      <c r="G21" s="15"/>
      <c r="H21" s="20">
        <f>SUM(H20-H19)</f>
        <v>-7600.7200000000012</v>
      </c>
      <c r="I21" s="21"/>
    </row>
    <row r="22" spans="1:16" x14ac:dyDescent="0.25">
      <c r="A22" s="14" t="s">
        <v>7</v>
      </c>
      <c r="B22" s="24"/>
      <c r="C22" s="24"/>
      <c r="D22" s="24"/>
      <c r="E22" s="24"/>
      <c r="F22" s="24"/>
      <c r="G22" s="15"/>
      <c r="H22" s="20">
        <f>SUM(H20/H19)*100</f>
        <v>94.94811037678808</v>
      </c>
      <c r="I22" s="21"/>
    </row>
    <row r="23" spans="1:16" x14ac:dyDescent="0.25">
      <c r="A23" s="14" t="s">
        <v>41</v>
      </c>
      <c r="B23" s="24"/>
      <c r="C23" s="24"/>
      <c r="D23" s="24"/>
      <c r="E23" s="24"/>
      <c r="F23" s="24"/>
      <c r="G23" s="15"/>
      <c r="H23" s="20">
        <f>SUM(G37)</f>
        <v>80162.849000000002</v>
      </c>
      <c r="I23" s="21"/>
    </row>
    <row r="24" spans="1:16" x14ac:dyDescent="0.25">
      <c r="A24" s="14" t="s">
        <v>42</v>
      </c>
      <c r="B24" s="24"/>
      <c r="C24" s="24"/>
      <c r="D24" s="24"/>
      <c r="E24" s="24"/>
      <c r="F24" s="24"/>
      <c r="G24" s="15"/>
      <c r="H24" s="20">
        <v>110705.92</v>
      </c>
      <c r="I24" s="21"/>
    </row>
    <row r="25" spans="1:16" x14ac:dyDescent="0.25">
      <c r="A25" s="14" t="s">
        <v>43</v>
      </c>
      <c r="B25" s="24"/>
      <c r="C25" s="24"/>
      <c r="D25" s="24"/>
      <c r="E25" s="24"/>
      <c r="F25" s="24"/>
      <c r="G25" s="15"/>
      <c r="H25" s="20">
        <f>SUM(H20+H24-H23)</f>
        <v>173395.36100000003</v>
      </c>
      <c r="I25" s="21"/>
    </row>
    <row r="27" spans="1:16" x14ac:dyDescent="0.25">
      <c r="A27" s="22" t="s">
        <v>9</v>
      </c>
      <c r="B27" s="23"/>
      <c r="C27" s="23"/>
      <c r="D27" s="23"/>
      <c r="E27" s="23"/>
      <c r="F27" s="23"/>
      <c r="G27" s="23"/>
      <c r="H27" s="23"/>
      <c r="I27" s="23"/>
    </row>
    <row r="28" spans="1:16" x14ac:dyDescent="0.25">
      <c r="A28" s="1" t="s">
        <v>10</v>
      </c>
    </row>
    <row r="30" spans="1:16" ht="35.25" customHeight="1" x14ac:dyDescent="0.25">
      <c r="A30" s="14" t="s">
        <v>12</v>
      </c>
      <c r="B30" s="15"/>
      <c r="C30" s="14" t="s">
        <v>15</v>
      </c>
      <c r="D30" s="15"/>
      <c r="E30" s="14" t="s">
        <v>14</v>
      </c>
      <c r="F30" s="15"/>
      <c r="G30" s="14" t="s">
        <v>13</v>
      </c>
      <c r="H30" s="15"/>
      <c r="I30" s="2" t="s">
        <v>11</v>
      </c>
    </row>
    <row r="31" spans="1:16" x14ac:dyDescent="0.25">
      <c r="A31" s="14" t="s">
        <v>27</v>
      </c>
      <c r="B31" s="15"/>
      <c r="C31" s="16" t="s">
        <v>28</v>
      </c>
      <c r="D31" s="17"/>
      <c r="E31" s="18">
        <v>4.43</v>
      </c>
      <c r="F31" s="19"/>
      <c r="G31" s="20">
        <f>SUM(E31*732.9*7)</f>
        <v>22727.228999999999</v>
      </c>
      <c r="H31" s="21"/>
      <c r="I31" s="4">
        <v>2022</v>
      </c>
    </row>
    <row r="32" spans="1:16" x14ac:dyDescent="0.25">
      <c r="A32" s="14" t="s">
        <v>29</v>
      </c>
      <c r="B32" s="15"/>
      <c r="C32" s="16" t="s">
        <v>28</v>
      </c>
      <c r="D32" s="17"/>
      <c r="E32" s="18">
        <v>5.0199999999999996</v>
      </c>
      <c r="F32" s="19"/>
      <c r="G32" s="20">
        <f>SUM(E32*732.9*5)</f>
        <v>18395.789999999997</v>
      </c>
      <c r="H32" s="21"/>
      <c r="I32" s="4">
        <v>2022</v>
      </c>
    </row>
    <row r="33" spans="1:9" x14ac:dyDescent="0.25">
      <c r="A33" s="14" t="s">
        <v>35</v>
      </c>
      <c r="B33" s="15"/>
      <c r="C33" s="14">
        <v>4</v>
      </c>
      <c r="D33" s="15"/>
      <c r="E33" s="14">
        <v>1059.6500000000001</v>
      </c>
      <c r="F33" s="15"/>
      <c r="G33" s="14">
        <v>4238.63</v>
      </c>
      <c r="H33" s="15"/>
      <c r="I33" s="3" t="s">
        <v>36</v>
      </c>
    </row>
    <row r="34" spans="1:9" x14ac:dyDescent="0.25">
      <c r="A34" s="14" t="s">
        <v>37</v>
      </c>
      <c r="B34" s="15"/>
      <c r="C34" s="14">
        <v>5</v>
      </c>
      <c r="D34" s="15"/>
      <c r="E34" s="14">
        <v>1932.24</v>
      </c>
      <c r="F34" s="15"/>
      <c r="G34" s="14">
        <f t="shared" ref="G34" si="0">SUM(C34*E34)</f>
        <v>9661.2000000000007</v>
      </c>
      <c r="H34" s="15"/>
      <c r="I34" s="3" t="s">
        <v>36</v>
      </c>
    </row>
    <row r="35" spans="1:9" x14ac:dyDescent="0.25">
      <c r="A35" s="14" t="s">
        <v>38</v>
      </c>
      <c r="B35" s="15"/>
      <c r="C35" s="14">
        <v>1</v>
      </c>
      <c r="D35" s="15"/>
      <c r="E35" s="14">
        <v>23140</v>
      </c>
      <c r="F35" s="15"/>
      <c r="G35" s="14">
        <f t="shared" ref="G35:G36" si="1">SUM(C35*E35)</f>
        <v>23140</v>
      </c>
      <c r="H35" s="15"/>
      <c r="I35" s="3" t="s">
        <v>39</v>
      </c>
    </row>
    <row r="36" spans="1:9" x14ac:dyDescent="0.25">
      <c r="A36" s="14" t="s">
        <v>45</v>
      </c>
      <c r="B36" s="15"/>
      <c r="C36" s="14">
        <v>2</v>
      </c>
      <c r="D36" s="15"/>
      <c r="E36" s="14">
        <v>1000</v>
      </c>
      <c r="F36" s="15"/>
      <c r="G36" s="14">
        <f t="shared" si="1"/>
        <v>2000</v>
      </c>
      <c r="H36" s="15"/>
      <c r="I36" s="3">
        <v>44904</v>
      </c>
    </row>
    <row r="37" spans="1:9" x14ac:dyDescent="0.25">
      <c r="A37" s="14" t="s">
        <v>16</v>
      </c>
      <c r="B37" s="15"/>
      <c r="C37" s="14"/>
      <c r="D37" s="15"/>
      <c r="E37" s="14"/>
      <c r="F37" s="15"/>
      <c r="G37" s="20">
        <f>SUM(G31:H36)</f>
        <v>80162.849000000002</v>
      </c>
      <c r="H37" s="21"/>
      <c r="I37" s="4"/>
    </row>
    <row r="40" spans="1:9" x14ac:dyDescent="0.25">
      <c r="B40" t="s">
        <v>30</v>
      </c>
      <c r="C40" t="s">
        <v>31</v>
      </c>
    </row>
    <row r="41" spans="1:9" x14ac:dyDescent="0.25">
      <c r="B41" t="s">
        <v>46</v>
      </c>
    </row>
    <row r="43" spans="1:9" x14ac:dyDescent="0.25">
      <c r="B43" t="s">
        <v>20</v>
      </c>
      <c r="C43" t="s">
        <v>21</v>
      </c>
    </row>
    <row r="44" spans="1:9" x14ac:dyDescent="0.25">
      <c r="B44" t="s">
        <v>46</v>
      </c>
    </row>
    <row r="46" spans="1:9" x14ac:dyDescent="0.25">
      <c r="B46" t="s">
        <v>22</v>
      </c>
      <c r="C46" t="s">
        <v>23</v>
      </c>
    </row>
    <row r="47" spans="1:9" x14ac:dyDescent="0.25">
      <c r="B47" t="s">
        <v>24</v>
      </c>
    </row>
  </sheetData>
  <mergeCells count="52">
    <mergeCell ref="A37:B37"/>
    <mergeCell ref="C37:D37"/>
    <mergeCell ref="E37:F37"/>
    <mergeCell ref="G37:H37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27:I27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6:B36"/>
    <mergeCell ref="C36:D36"/>
    <mergeCell ref="E36:F36"/>
    <mergeCell ref="G36:H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"/>
  <sheetViews>
    <sheetView workbookViewId="0">
      <selection activeCell="G14" sqref="G14"/>
    </sheetView>
  </sheetViews>
  <sheetFormatPr defaultRowHeight="15" x14ac:dyDescent="0.25"/>
  <sheetData>
    <row r="2" spans="3:8" ht="15.75" thickBot="1" x14ac:dyDescent="0.3"/>
    <row r="3" spans="3:8" ht="15.75" thickBot="1" x14ac:dyDescent="0.3">
      <c r="C3" s="6" t="s">
        <v>32</v>
      </c>
      <c r="D3" s="7" t="s">
        <v>33</v>
      </c>
      <c r="E3" s="8"/>
      <c r="F3" s="8"/>
      <c r="G3" s="8"/>
      <c r="H3" s="9"/>
    </row>
    <row r="4" spans="3:8" ht="15.75" thickBot="1" x14ac:dyDescent="0.3">
      <c r="C4" s="10"/>
      <c r="D4" s="11"/>
      <c r="E4" s="12"/>
      <c r="F4" s="12"/>
      <c r="G4" s="12"/>
      <c r="H4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2023-01-16T10:49:30Z</dcterms:modified>
</cp:coreProperties>
</file>